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K:\alter-Desktop\FBK\Firmengründung\Formulare Finanzberatungskanzlei\01-08-2019\"/>
    </mc:Choice>
  </mc:AlternateContent>
  <xr:revisionPtr revIDLastSave="0" documentId="13_ncr:1_{D959E3F6-8726-496F-8E4D-B7B568A154CD}" xr6:coauthVersionLast="45" xr6:coauthVersionMax="45" xr10:uidLastSave="{00000000-0000-0000-0000-000000000000}"/>
  <bookViews>
    <workbookView xWindow="-120" yWindow="-120" windowWidth="29040" windowHeight="15840" xr2:uid="{00000000-000D-0000-FFFF-FFFF00000000}"/>
  </bookViews>
  <sheets>
    <sheet name="Franchisen Rechner" sheetId="2" r:id="rId1"/>
  </sheets>
  <definedNames>
    <definedName name="_xlnm.Print_Area" localSheetId="0">'Franchisen Rechner'!$A$1:$Y$66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 i="2" l="1"/>
  <c r="AK15" i="2"/>
  <c r="AC15" i="2"/>
  <c r="AC28" i="2"/>
  <c r="T45" i="2" s="1"/>
  <c r="U52" i="2"/>
  <c r="U39" i="2"/>
  <c r="U37" i="2" l="1"/>
  <c r="U50" i="2"/>
  <c r="AC23" i="2" l="1"/>
  <c r="U23" i="2" s="1"/>
  <c r="AC19" i="2" l="1"/>
  <c r="C23" i="2"/>
  <c r="K52" i="2"/>
  <c r="I52" i="2"/>
  <c r="U48" i="2"/>
  <c r="U35" i="2"/>
  <c r="U42" i="2" l="1"/>
  <c r="U55" i="2"/>
</calcChain>
</file>

<file path=xl/sharedStrings.xml><?xml version="1.0" encoding="utf-8"?>
<sst xmlns="http://schemas.openxmlformats.org/spreadsheetml/2006/main" count="20" uniqueCount="17">
  <si>
    <t>Finanzberatungskanzlei Rosenberg
Seeblick 3b
6415 Arth
T   +41 41 530 60 00
M   info@fbk-rosenberg.ch
W  www.finanzberatungskanzlei-rosenberg.ch</t>
  </si>
  <si>
    <t>neue Franchise</t>
  </si>
  <si>
    <t>aktuelle Franchise</t>
  </si>
  <si>
    <t>Monatsprämie bisher</t>
  </si>
  <si>
    <t xml:space="preserve">Monatsprämie neu </t>
  </si>
  <si>
    <t>Kostenaufstellung</t>
  </si>
  <si>
    <t>Aktuelle Jahresprämie</t>
  </si>
  <si>
    <t>Neue Jahresprämie</t>
  </si>
  <si>
    <t>Arztkosten über Grundversicherung (KVG) abgerechnet</t>
  </si>
  <si>
    <t>Selbstbehalt</t>
  </si>
  <si>
    <t xml:space="preserve">Kostenbeteiligung </t>
  </si>
  <si>
    <t>Total</t>
  </si>
  <si>
    <t>Kostenübersicht bei Franchisenanpassung</t>
  </si>
  <si>
    <t>Fazit</t>
  </si>
  <si>
    <t>Hier geht es zu Ihrer Prämie:</t>
  </si>
  <si>
    <t>https://www.priminfo.admin.ch/de/praemien</t>
  </si>
  <si>
    <t>Break-Even (Gleiche Gesamtkosten beider Varianten)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</si>
</sst>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
    <numFmt numFmtId="165" formatCode="&quot;maximal CHF &quot;##0"/>
  </numFmts>
  <fonts count="13" x14ac:knownFonts="1">
    <font>
      <sz val="11"/>
      <color theme="1"/>
      <name val="Calibri"/>
      <family val="2"/>
      <scheme val="minor"/>
    </font>
    <font>
      <sz val="8"/>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theme="1"/>
      <name val="Calibri"/>
      <family val="2"/>
      <scheme val="minor"/>
    </font>
    <font>
      <sz val="18"/>
      <color theme="1"/>
      <name val="Arial"/>
      <family val="2"/>
    </font>
    <font>
      <sz val="11"/>
      <color theme="0"/>
      <name val="Arial"/>
      <family val="2"/>
    </font>
    <font>
      <u/>
      <sz val="11"/>
      <color theme="10"/>
      <name val="Calibri"/>
      <family val="2"/>
      <scheme val="minor"/>
    </font>
    <font>
      <u/>
      <sz val="11"/>
      <color rgb="FFFF0000"/>
      <name val="Calibri"/>
      <family val="2"/>
      <scheme val="minor"/>
    </font>
    <font>
      <sz val="11"/>
      <name val="Calibri"/>
      <family val="2"/>
      <scheme val="minor"/>
    </font>
    <font>
      <sz val="1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CDFFE4"/>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01">
    <xf numFmtId="0" fontId="0" fillId="0" borderId="0" xfId="0"/>
    <xf numFmtId="0" fontId="0" fillId="0" borderId="0" xfId="0" applyAlignment="1">
      <alignment horizontal="center"/>
    </xf>
    <xf numFmtId="4" fontId="0" fillId="0" borderId="0" xfId="0" applyNumberFormat="1" applyAlignment="1">
      <alignment horizontal="right"/>
    </xf>
    <xf numFmtId="0" fontId="5" fillId="0" borderId="0" xfId="0" applyFont="1"/>
    <xf numFmtId="0" fontId="0" fillId="2" borderId="0" xfId="0" applyFill="1"/>
    <xf numFmtId="0" fontId="0" fillId="2" borderId="0" xfId="0" applyFill="1" applyAlignment="1">
      <alignment horizontal="center"/>
    </xf>
    <xf numFmtId="0" fontId="0" fillId="3" borderId="0" xfId="0" applyFill="1"/>
    <xf numFmtId="0" fontId="0" fillId="3" borderId="0" xfId="0" applyFill="1" applyAlignment="1">
      <alignment horizontal="center"/>
    </xf>
    <xf numFmtId="0" fontId="0" fillId="2" borderId="6" xfId="0" applyFill="1" applyBorder="1"/>
    <xf numFmtId="164" fontId="0" fillId="2" borderId="6" xfId="0" applyNumberFormat="1" applyFill="1" applyBorder="1" applyAlignment="1">
      <alignment horizontal="right"/>
    </xf>
    <xf numFmtId="165" fontId="0" fillId="2" borderId="6" xfId="0" applyNumberFormat="1" applyFill="1" applyBorder="1" applyAlignment="1">
      <alignment horizontal="left"/>
    </xf>
    <xf numFmtId="4" fontId="0" fillId="2" borderId="6" xfId="0" applyNumberFormat="1" applyFill="1" applyBorder="1" applyAlignment="1">
      <alignment horizontal="right"/>
    </xf>
    <xf numFmtId="0" fontId="0" fillId="3" borderId="6" xfId="0" applyFill="1" applyBorder="1"/>
    <xf numFmtId="164" fontId="0" fillId="3" borderId="6" xfId="0" applyNumberFormat="1" applyFill="1" applyBorder="1" applyAlignment="1">
      <alignment horizontal="right"/>
    </xf>
    <xf numFmtId="165" fontId="0" fillId="3" borderId="6" xfId="0" applyNumberFormat="1" applyFill="1" applyBorder="1" applyAlignment="1">
      <alignment horizontal="left"/>
    </xf>
    <xf numFmtId="4" fontId="0" fillId="3" borderId="6" xfId="0" applyNumberFormat="1" applyFill="1" applyBorder="1" applyAlignment="1">
      <alignment horizontal="right"/>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4" fontId="0" fillId="0" borderId="13" xfId="0" applyNumberFormat="1" applyBorder="1" applyAlignment="1">
      <alignment horizontal="right"/>
    </xf>
    <xf numFmtId="0" fontId="0" fillId="0" borderId="14" xfId="0" applyBorder="1"/>
    <xf numFmtId="0" fontId="7" fillId="0" borderId="0" xfId="0" applyFont="1"/>
    <xf numFmtId="0" fontId="0" fillId="4" borderId="18" xfId="0" applyFill="1" applyBorder="1"/>
    <xf numFmtId="0" fontId="0" fillId="4" borderId="19" xfId="0" applyFill="1" applyBorder="1"/>
    <xf numFmtId="4" fontId="0" fillId="4" borderId="19" xfId="0" applyNumberFormat="1" applyFill="1" applyBorder="1" applyAlignment="1">
      <alignment horizontal="right"/>
    </xf>
    <xf numFmtId="0" fontId="0" fillId="4" borderId="20" xfId="0" applyFill="1" applyBorder="1"/>
    <xf numFmtId="0" fontId="0" fillId="4" borderId="2" xfId="0" applyFill="1" applyBorder="1"/>
    <xf numFmtId="0" fontId="0" fillId="4" borderId="0" xfId="0" applyFill="1" applyBorder="1"/>
    <xf numFmtId="0" fontId="0" fillId="4" borderId="3" xfId="0" applyFill="1" applyBorder="1"/>
    <xf numFmtId="0" fontId="0" fillId="4" borderId="4" xfId="0" applyFill="1" applyBorder="1"/>
    <xf numFmtId="0" fontId="0" fillId="4" borderId="1" xfId="0" applyFill="1" applyBorder="1"/>
    <xf numFmtId="4" fontId="0" fillId="4" borderId="1" xfId="0" applyNumberFormat="1" applyFill="1" applyBorder="1" applyAlignment="1">
      <alignment horizontal="right"/>
    </xf>
    <xf numFmtId="0" fontId="0" fillId="4" borderId="5" xfId="0" applyFill="1" applyBorder="1"/>
    <xf numFmtId="0" fontId="8" fillId="0" borderId="0" xfId="0" applyFont="1"/>
    <xf numFmtId="0" fontId="4" fillId="0" borderId="0" xfId="0" applyFont="1"/>
    <xf numFmtId="0" fontId="11" fillId="0" borderId="0" xfId="0" applyFont="1"/>
    <xf numFmtId="0" fontId="12" fillId="0" borderId="0" xfId="0" applyFont="1"/>
    <xf numFmtId="0" fontId="4" fillId="0" borderId="0" xfId="0" applyFont="1" applyAlignment="1">
      <alignment horizontal="left"/>
    </xf>
    <xf numFmtId="0" fontId="0" fillId="2" borderId="18" xfId="0" applyFill="1" applyBorder="1"/>
    <xf numFmtId="0" fontId="0" fillId="2" borderId="19" xfId="0" applyFill="1" applyBorder="1"/>
    <xf numFmtId="0" fontId="0" fillId="2" borderId="20" xfId="0" applyFill="1" applyBorder="1"/>
    <xf numFmtId="0" fontId="0" fillId="2" borderId="2" xfId="0" applyFill="1" applyBorder="1"/>
    <xf numFmtId="0" fontId="0" fillId="2" borderId="0" xfId="0" applyFill="1" applyBorder="1"/>
    <xf numFmtId="0" fontId="0" fillId="2" borderId="3" xfId="0" applyFill="1" applyBorder="1"/>
    <xf numFmtId="4" fontId="0" fillId="2" borderId="0" xfId="0" applyNumberFormat="1" applyFill="1" applyBorder="1" applyAlignment="1">
      <alignment horizontal="right"/>
    </xf>
    <xf numFmtId="0" fontId="0" fillId="2" borderId="4" xfId="0" applyFill="1" applyBorder="1"/>
    <xf numFmtId="0" fontId="0" fillId="2" borderId="1" xfId="0" applyFill="1" applyBorder="1"/>
    <xf numFmtId="4" fontId="0" fillId="2" borderId="1" xfId="0" applyNumberFormat="1" applyFill="1" applyBorder="1" applyAlignment="1">
      <alignment horizontal="right"/>
    </xf>
    <xf numFmtId="0" fontId="0" fillId="2" borderId="5" xfId="0" applyFill="1" applyBorder="1"/>
    <xf numFmtId="0" fontId="0" fillId="3" borderId="18" xfId="0" applyFill="1" applyBorder="1"/>
    <xf numFmtId="0" fontId="0" fillId="3" borderId="19" xfId="0" applyFill="1" applyBorder="1"/>
    <xf numFmtId="0" fontId="0" fillId="3" borderId="20" xfId="0" applyFill="1" applyBorder="1"/>
    <xf numFmtId="0" fontId="0" fillId="3" borderId="2" xfId="0" applyFill="1" applyBorder="1"/>
    <xf numFmtId="0" fontId="0" fillId="3" borderId="0" xfId="0" applyFill="1" applyBorder="1"/>
    <xf numFmtId="0" fontId="0" fillId="3" borderId="3" xfId="0" applyFill="1" applyBorder="1"/>
    <xf numFmtId="0" fontId="0" fillId="3" borderId="4" xfId="0" applyFill="1" applyBorder="1"/>
    <xf numFmtId="0" fontId="0" fillId="3" borderId="1" xfId="0" applyFill="1" applyBorder="1"/>
    <xf numFmtId="0" fontId="0" fillId="3" borderId="5" xfId="0" applyFill="1" applyBorder="1"/>
    <xf numFmtId="0" fontId="0" fillId="0" borderId="0" xfId="0" applyFill="1" applyBorder="1"/>
    <xf numFmtId="4" fontId="0" fillId="0" borderId="0" xfId="0" applyNumberFormat="1" applyFill="1" applyBorder="1" applyAlignment="1">
      <alignment horizontal="right"/>
    </xf>
    <xf numFmtId="0" fontId="11" fillId="0" borderId="0" xfId="0" applyFont="1" applyFill="1"/>
    <xf numFmtId="0" fontId="0" fillId="0" borderId="0" xfId="0" applyFill="1"/>
    <xf numFmtId="0" fontId="0" fillId="0" borderId="21" xfId="0" applyFill="1" applyBorder="1"/>
    <xf numFmtId="0" fontId="0" fillId="0" borderId="22" xfId="0" applyFill="1" applyBorder="1"/>
    <xf numFmtId="0" fontId="0" fillId="0" borderId="23" xfId="0" applyFill="1" applyBorder="1"/>
    <xf numFmtId="0" fontId="4" fillId="0" borderId="0" xfId="0" applyFont="1" applyFill="1"/>
    <xf numFmtId="4" fontId="0" fillId="3" borderId="0" xfId="0" applyNumberFormat="1" applyFill="1" applyBorder="1" applyAlignment="1">
      <alignment horizontal="right"/>
    </xf>
    <xf numFmtId="164" fontId="0" fillId="2" borderId="0" xfId="0" applyNumberFormat="1" applyFill="1" applyBorder="1" applyAlignment="1">
      <alignment horizontal="right"/>
    </xf>
    <xf numFmtId="4" fontId="0" fillId="4" borderId="0" xfId="0" applyNumberFormat="1" applyFill="1" applyBorder="1" applyAlignment="1">
      <alignment horizontal="right"/>
    </xf>
    <xf numFmtId="4" fontId="0" fillId="3" borderId="15" xfId="0" applyNumberFormat="1" applyFill="1" applyBorder="1" applyAlignment="1" applyProtection="1">
      <alignment horizontal="right"/>
      <protection locked="0"/>
    </xf>
    <xf numFmtId="4" fontId="0" fillId="3" borderId="16" xfId="0" applyNumberFormat="1" applyFill="1" applyBorder="1" applyAlignment="1" applyProtection="1">
      <alignment horizontal="right"/>
      <protection locked="0"/>
    </xf>
    <xf numFmtId="4" fontId="0" fillId="3" borderId="17" xfId="0" applyNumberFormat="1" applyFill="1" applyBorder="1" applyAlignment="1" applyProtection="1">
      <alignment horizontal="right"/>
      <protection locked="0"/>
    </xf>
    <xf numFmtId="4" fontId="4" fillId="0" borderId="0" xfId="0" applyNumberFormat="1" applyFont="1" applyAlignment="1">
      <alignment horizontal="center"/>
    </xf>
    <xf numFmtId="4" fontId="0" fillId="0" borderId="22" xfId="0" applyNumberFormat="1" applyFill="1" applyBorder="1" applyAlignment="1">
      <alignment horizontal="right"/>
    </xf>
    <xf numFmtId="0" fontId="0" fillId="0" borderId="22" xfId="0" applyFill="1" applyBorder="1" applyAlignment="1">
      <alignment horizontal="right"/>
    </xf>
    <xf numFmtId="4" fontId="0" fillId="0" borderId="15" xfId="0" applyNumberFormat="1" applyBorder="1" applyAlignment="1" applyProtection="1">
      <alignment horizontal="right"/>
      <protection locked="0"/>
    </xf>
    <xf numFmtId="4" fontId="0" fillId="0" borderId="16" xfId="0" applyNumberFormat="1" applyBorder="1" applyAlignment="1" applyProtection="1">
      <alignment horizontal="right"/>
      <protection locked="0"/>
    </xf>
    <xf numFmtId="4" fontId="0" fillId="0" borderId="17" xfId="0" applyNumberFormat="1" applyBorder="1" applyAlignment="1" applyProtection="1">
      <alignment horizontal="right"/>
      <protection locked="0"/>
    </xf>
    <xf numFmtId="4" fontId="3" fillId="2" borderId="0" xfId="0" applyNumberFormat="1" applyFont="1" applyFill="1" applyBorder="1" applyAlignment="1">
      <alignment horizontal="right"/>
    </xf>
    <xf numFmtId="0" fontId="10" fillId="0" borderId="0" xfId="1" applyFont="1" applyAlignment="1" applyProtection="1">
      <alignment horizontal="center" wrapText="1"/>
      <protection locked="0"/>
    </xf>
    <xf numFmtId="0" fontId="2" fillId="0" borderId="0" xfId="0" applyFont="1" applyAlignment="1" applyProtection="1">
      <alignment horizontal="center" wrapText="1"/>
      <protection locked="0"/>
    </xf>
    <xf numFmtId="4" fontId="3" fillId="3" borderId="0" xfId="0" applyNumberFormat="1" applyFont="1" applyFill="1" applyBorder="1" applyAlignment="1">
      <alignment horizontal="right"/>
    </xf>
    <xf numFmtId="4" fontId="4" fillId="0" borderId="0" xfId="0" applyNumberFormat="1" applyFont="1" applyFill="1" applyBorder="1" applyAlignment="1">
      <alignment horizontal="right"/>
    </xf>
    <xf numFmtId="0" fontId="0" fillId="0" borderId="0" xfId="0" applyAlignment="1">
      <alignment horizontal="left" vertical="top" wrapText="1"/>
    </xf>
    <xf numFmtId="0" fontId="1" fillId="0" borderId="0" xfId="0" applyFont="1" applyAlignment="1">
      <alignment horizontal="left" vertical="top" wrapText="1"/>
    </xf>
    <xf numFmtId="0" fontId="9" fillId="0" borderId="0" xfId="1" applyAlignment="1">
      <alignment horizontal="left"/>
    </xf>
    <xf numFmtId="0" fontId="2" fillId="0" borderId="0" xfId="0" applyFont="1" applyAlignment="1">
      <alignment horizontal="left"/>
    </xf>
    <xf numFmtId="0" fontId="6" fillId="0" borderId="0" xfId="0" applyFont="1" applyAlignment="1">
      <alignment horizontal="center"/>
    </xf>
    <xf numFmtId="165" fontId="0" fillId="2" borderId="0" xfId="0" applyNumberFormat="1" applyFill="1" applyBorder="1" applyAlignment="1">
      <alignment horizontal="left"/>
    </xf>
    <xf numFmtId="4" fontId="0" fillId="2" borderId="0" xfId="0" applyNumberFormat="1" applyFill="1" applyBorder="1" applyAlignment="1">
      <alignment horizontal="right"/>
    </xf>
    <xf numFmtId="164" fontId="0" fillId="3" borderId="0" xfId="0" applyNumberFormat="1" applyFill="1" applyBorder="1" applyAlignment="1">
      <alignment horizontal="right"/>
    </xf>
    <xf numFmtId="165" fontId="0" fillId="3" borderId="0" xfId="0" applyNumberFormat="1" applyFill="1" applyBorder="1" applyAlignment="1">
      <alignment horizontal="left"/>
    </xf>
    <xf numFmtId="4" fontId="0" fillId="0" borderId="0" xfId="0" applyNumberFormat="1" applyAlignment="1">
      <alignment horizontal="right"/>
    </xf>
    <xf numFmtId="4" fontId="0" fillId="2" borderId="15" xfId="0" applyNumberFormat="1" applyFill="1" applyBorder="1" applyAlignment="1" applyProtection="1">
      <alignment horizontal="right"/>
      <protection locked="0"/>
    </xf>
    <xf numFmtId="4" fontId="0" fillId="2" borderId="16" xfId="0" applyNumberFormat="1" applyFill="1" applyBorder="1" applyAlignment="1" applyProtection="1">
      <alignment horizontal="right"/>
      <protection locked="0"/>
    </xf>
    <xf numFmtId="4" fontId="0" fillId="2" borderId="17" xfId="0" applyNumberFormat="1" applyFill="1" applyBorder="1" applyAlignment="1" applyProtection="1">
      <alignment horizontal="right"/>
      <protection locked="0"/>
    </xf>
  </cellXfs>
  <cellStyles count="2">
    <cellStyle name="Link" xfId="1" builtinId="8"/>
    <cellStyle name="Standard" xfId="0" builtinId="0"/>
  </cellStyles>
  <dxfs count="0"/>
  <tableStyles count="0" defaultTableStyle="TableStyleMedium2" defaultPivotStyle="PivotStyleLight16"/>
  <colors>
    <mruColors>
      <color rgb="FFFFFFCC"/>
      <color rgb="FFCDF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123825</xdr:rowOff>
    </xdr:from>
    <xdr:to>
      <xdr:col>11</xdr:col>
      <xdr:colOff>219837</xdr:colOff>
      <xdr:row>3</xdr:row>
      <xdr:rowOff>180213</xdr:rowOff>
    </xdr:to>
    <xdr:pic>
      <xdr:nvPicPr>
        <xdr:cNvPr id="6" name="Grafik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23825"/>
          <a:ext cx="2496312" cy="627888"/>
        </a:xfrm>
        <a:prstGeom prst="rect">
          <a:avLst/>
        </a:prstGeom>
      </xdr:spPr>
    </xdr:pic>
    <xdr:clientData/>
  </xdr:twoCellAnchor>
  <xdr:twoCellAnchor>
    <xdr:from>
      <xdr:col>17</xdr:col>
      <xdr:colOff>190500</xdr:colOff>
      <xdr:row>0</xdr:row>
      <xdr:rowOff>57150</xdr:rowOff>
    </xdr:from>
    <xdr:to>
      <xdr:col>23</xdr:col>
      <xdr:colOff>9525</xdr:colOff>
      <xdr:row>6</xdr:row>
      <xdr:rowOff>104775</xdr:rowOff>
    </xdr:to>
    <xdr:sp macro="" textlink="">
      <xdr:nvSpPr>
        <xdr:cNvPr id="7" name="Ellipse 6">
          <a:extLst>
            <a:ext uri="{FF2B5EF4-FFF2-40B4-BE49-F238E27FC236}">
              <a16:creationId xmlns:a16="http://schemas.microsoft.com/office/drawing/2014/main" id="{00000000-0008-0000-0000-000004000000}"/>
            </a:ext>
          </a:extLst>
        </xdr:cNvPr>
        <xdr:cNvSpPr/>
      </xdr:nvSpPr>
      <xdr:spPr>
        <a:xfrm>
          <a:off x="4076700" y="57150"/>
          <a:ext cx="1190625" cy="11906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de-CH" sz="1200" b="1">
              <a:latin typeface="Arial" panose="020B0604020202020204" pitchFamily="34" charset="0"/>
              <a:cs typeface="Arial" panose="020B0604020202020204" pitchFamily="34" charset="0"/>
            </a:rPr>
            <a:t>Franchisen</a:t>
          </a:r>
        </a:p>
        <a:p>
          <a:pPr algn="ctr"/>
          <a:r>
            <a:rPr lang="de-CH" sz="1200" b="1">
              <a:latin typeface="Arial" panose="020B0604020202020204" pitchFamily="34" charset="0"/>
              <a:cs typeface="Arial" panose="020B0604020202020204" pitchFamily="34" charset="0"/>
            </a:rPr>
            <a:t>Rechner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iminfo.admin.ch/de/praemi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BA66"/>
  <sheetViews>
    <sheetView tabSelected="1" topLeftCell="A9" workbookViewId="0">
      <selection activeCell="R9" sqref="R9:X10"/>
    </sheetView>
  </sheetViews>
  <sheetFormatPr baseColWidth="10" defaultColWidth="3.42578125" defaultRowHeight="15" x14ac:dyDescent="0.25"/>
  <cols>
    <col min="25" max="26" width="3.42578125" style="40"/>
    <col min="27" max="37" width="3.42578125" style="39"/>
    <col min="38" max="38" width="4" style="39" bestFit="1" customWidth="1"/>
    <col min="39" max="40" width="3.42578125" style="39"/>
    <col min="41" max="41" width="4" style="39" bestFit="1" customWidth="1"/>
    <col min="42" max="46" width="3.42578125" style="39"/>
    <col min="47" max="53" width="3.42578125" style="40"/>
  </cols>
  <sheetData>
    <row r="5" spans="2:53" ht="15" customHeight="1" x14ac:dyDescent="0.25">
      <c r="B5" s="89" t="s">
        <v>0</v>
      </c>
      <c r="C5" s="89"/>
      <c r="D5" s="89"/>
      <c r="E5" s="89"/>
      <c r="F5" s="89"/>
      <c r="G5" s="89"/>
      <c r="H5" s="89"/>
      <c r="I5" s="89"/>
      <c r="J5" s="89"/>
      <c r="K5" s="89"/>
      <c r="L5" s="89"/>
      <c r="M5" s="89"/>
      <c r="N5" s="89"/>
      <c r="O5" s="89"/>
      <c r="P5" s="89"/>
      <c r="Q5" s="89"/>
    </row>
    <row r="6" spans="2:53" x14ac:dyDescent="0.25">
      <c r="B6" s="89"/>
      <c r="C6" s="89"/>
      <c r="D6" s="89"/>
      <c r="E6" s="89"/>
      <c r="F6" s="89"/>
      <c r="G6" s="89"/>
      <c r="H6" s="89"/>
      <c r="I6" s="89"/>
      <c r="J6" s="89"/>
      <c r="K6" s="89"/>
      <c r="L6" s="89"/>
      <c r="M6" s="89"/>
      <c r="N6" s="89"/>
      <c r="O6" s="89"/>
      <c r="P6" s="89"/>
      <c r="Q6" s="89"/>
    </row>
    <row r="7" spans="2:53" x14ac:dyDescent="0.25">
      <c r="B7" s="89"/>
      <c r="C7" s="89"/>
      <c r="D7" s="89"/>
      <c r="E7" s="89"/>
      <c r="F7" s="89"/>
      <c r="G7" s="89"/>
      <c r="H7" s="89"/>
      <c r="I7" s="89"/>
      <c r="J7" s="89"/>
      <c r="K7" s="89"/>
      <c r="L7" s="89"/>
      <c r="M7" s="89"/>
      <c r="N7" s="89"/>
      <c r="O7" s="89"/>
      <c r="P7" s="89"/>
      <c r="Q7" s="89"/>
    </row>
    <row r="8" spans="2:53" x14ac:dyDescent="0.25">
      <c r="B8" s="89"/>
      <c r="C8" s="89"/>
      <c r="D8" s="89"/>
      <c r="E8" s="89"/>
      <c r="F8" s="89"/>
      <c r="G8" s="89"/>
      <c r="H8" s="89"/>
      <c r="I8" s="89"/>
      <c r="J8" s="89"/>
      <c r="K8" s="89"/>
      <c r="L8" s="89"/>
      <c r="M8" s="89"/>
      <c r="N8" s="89"/>
      <c r="O8" s="89"/>
      <c r="P8" s="89"/>
      <c r="Q8" s="89"/>
      <c r="R8" s="92" t="s">
        <v>14</v>
      </c>
      <c r="S8" s="92"/>
      <c r="T8" s="92"/>
      <c r="U8" s="92"/>
      <c r="V8" s="92"/>
      <c r="W8" s="92"/>
      <c r="X8" s="92"/>
    </row>
    <row r="9" spans="2:53" x14ac:dyDescent="0.25">
      <c r="B9" s="89"/>
      <c r="C9" s="89"/>
      <c r="D9" s="89"/>
      <c r="E9" s="89"/>
      <c r="F9" s="89"/>
      <c r="G9" s="89"/>
      <c r="H9" s="89"/>
      <c r="I9" s="89"/>
      <c r="J9" s="89"/>
      <c r="K9" s="89"/>
      <c r="L9" s="89"/>
      <c r="M9" s="89"/>
      <c r="N9" s="89"/>
      <c r="O9" s="89"/>
      <c r="P9" s="89"/>
      <c r="Q9" s="89"/>
      <c r="R9" s="84" t="s">
        <v>15</v>
      </c>
      <c r="S9" s="85"/>
      <c r="T9" s="85"/>
      <c r="U9" s="85"/>
      <c r="V9" s="85"/>
      <c r="W9" s="85"/>
      <c r="X9" s="85"/>
    </row>
    <row r="10" spans="2:53" x14ac:dyDescent="0.25">
      <c r="B10" s="89"/>
      <c r="C10" s="89"/>
      <c r="D10" s="89"/>
      <c r="E10" s="89"/>
      <c r="F10" s="89"/>
      <c r="G10" s="89"/>
      <c r="H10" s="89"/>
      <c r="I10" s="89"/>
      <c r="J10" s="89"/>
      <c r="K10" s="89"/>
      <c r="L10" s="89"/>
      <c r="M10" s="89"/>
      <c r="N10" s="89"/>
      <c r="O10" s="89"/>
      <c r="P10" s="89"/>
      <c r="Q10" s="89"/>
      <c r="R10" s="85"/>
      <c r="S10" s="85"/>
      <c r="T10" s="85"/>
      <c r="U10" s="85"/>
      <c r="V10" s="85"/>
      <c r="W10" s="85"/>
      <c r="X10" s="85"/>
    </row>
    <row r="11" spans="2:53" x14ac:dyDescent="0.25">
      <c r="J11" s="90"/>
      <c r="K11" s="91"/>
      <c r="L11" s="91"/>
      <c r="M11" s="91"/>
      <c r="N11" s="91"/>
      <c r="O11" s="91"/>
      <c r="P11" s="91"/>
      <c r="Q11" s="91"/>
      <c r="R11" s="91"/>
      <c r="S11" s="91"/>
      <c r="T11" s="91"/>
      <c r="U11" s="91"/>
      <c r="V11" s="91"/>
      <c r="W11" s="91"/>
      <c r="X11" s="91"/>
      <c r="Y11" s="91"/>
      <c r="AL11" s="42"/>
    </row>
    <row r="12" spans="2:53" s="3" customFormat="1" ht="23.25" x14ac:dyDescent="0.35">
      <c r="B12" s="26" t="s">
        <v>12</v>
      </c>
      <c r="Y12" s="41"/>
      <c r="Z12" s="41"/>
      <c r="AA12" s="38"/>
      <c r="AB12" s="38"/>
      <c r="AC12" s="38"/>
      <c r="AD12" s="38"/>
      <c r="AE12" s="38"/>
      <c r="AF12" s="38"/>
      <c r="AG12" s="38"/>
      <c r="AH12" s="38"/>
      <c r="AI12" s="38"/>
      <c r="AJ12" s="38"/>
      <c r="AK12" s="38"/>
      <c r="AL12" s="38"/>
      <c r="AM12" s="38"/>
      <c r="AN12" s="38"/>
      <c r="AO12" s="38"/>
      <c r="AP12" s="38"/>
      <c r="AQ12" s="38"/>
      <c r="AR12" s="38"/>
      <c r="AS12" s="38"/>
      <c r="AT12" s="38"/>
      <c r="AU12" s="41"/>
      <c r="AV12" s="41"/>
      <c r="AW12" s="41"/>
      <c r="AX12" s="41"/>
      <c r="AY12" s="41"/>
      <c r="AZ12" s="41"/>
      <c r="BA12" s="41"/>
    </row>
    <row r="13" spans="2:53" ht="8.1" customHeight="1" x14ac:dyDescent="0.25"/>
    <row r="14" spans="2:53" ht="8.1" customHeight="1" x14ac:dyDescent="0.25">
      <c r="B14" s="4"/>
      <c r="C14" s="4"/>
      <c r="D14" s="4"/>
      <c r="E14" s="4"/>
      <c r="F14" s="4"/>
      <c r="G14" s="4"/>
      <c r="H14" s="4"/>
      <c r="I14" s="4"/>
      <c r="J14" s="4"/>
      <c r="K14" s="4"/>
      <c r="L14" s="4"/>
      <c r="M14" s="4"/>
      <c r="N14" s="4"/>
      <c r="O14" s="4"/>
      <c r="P14" s="4"/>
      <c r="Q14" s="4"/>
      <c r="R14" s="4"/>
      <c r="S14" s="4"/>
      <c r="T14" s="4"/>
      <c r="U14" s="4"/>
      <c r="V14" s="4"/>
      <c r="W14" s="4"/>
      <c r="X14" s="4"/>
    </row>
    <row r="15" spans="2:53" x14ac:dyDescent="0.25">
      <c r="B15" s="4"/>
      <c r="C15" s="4" t="s">
        <v>2</v>
      </c>
      <c r="D15" s="4"/>
      <c r="E15" s="4"/>
      <c r="F15" s="4"/>
      <c r="G15" s="4"/>
      <c r="H15" s="4"/>
      <c r="I15" s="98">
        <v>300</v>
      </c>
      <c r="J15" s="99"/>
      <c r="K15" s="100"/>
      <c r="L15" s="4"/>
      <c r="M15" s="4"/>
      <c r="N15" s="4" t="s">
        <v>3</v>
      </c>
      <c r="O15" s="4"/>
      <c r="P15" s="4"/>
      <c r="Q15" s="4"/>
      <c r="R15" s="4"/>
      <c r="S15" s="4"/>
      <c r="T15" s="4"/>
      <c r="U15" s="98">
        <v>300</v>
      </c>
      <c r="V15" s="99"/>
      <c r="W15" s="100"/>
      <c r="X15" s="4"/>
      <c r="AC15" s="39" t="str">
        <f>IF(I19&gt;I15,"Franchisenerhöhung","Franchisensenkung")</f>
        <v>Franchisenerhöhung</v>
      </c>
      <c r="AK15" s="39" t="str">
        <f>IF(I19&gt;I15,"niedriger","höher")</f>
        <v>niedriger</v>
      </c>
    </row>
    <row r="16" spans="2:53" ht="8.1" customHeight="1" x14ac:dyDescent="0.25">
      <c r="B16" s="4"/>
      <c r="C16" s="4"/>
      <c r="D16" s="4"/>
      <c r="E16" s="4"/>
      <c r="F16" s="4"/>
      <c r="G16" s="4"/>
      <c r="H16" s="4"/>
      <c r="I16" s="5"/>
      <c r="J16" s="5"/>
      <c r="K16" s="5"/>
      <c r="L16" s="4"/>
      <c r="M16" s="4"/>
      <c r="N16" s="4"/>
      <c r="O16" s="4"/>
      <c r="P16" s="4"/>
      <c r="Q16" s="4"/>
      <c r="R16" s="4"/>
      <c r="S16" s="4"/>
      <c r="T16" s="4"/>
      <c r="U16" s="4"/>
      <c r="V16" s="4"/>
      <c r="W16" s="4"/>
      <c r="X16" s="4"/>
    </row>
    <row r="17" spans="2:53" ht="9.9499999999999993" customHeight="1" x14ac:dyDescent="0.25">
      <c r="I17" s="1"/>
      <c r="J17" s="1"/>
      <c r="K17" s="1"/>
    </row>
    <row r="18" spans="2:53" ht="8.1" customHeight="1" x14ac:dyDescent="0.25">
      <c r="B18" s="6"/>
      <c r="C18" s="6"/>
      <c r="D18" s="6"/>
      <c r="E18" s="6"/>
      <c r="F18" s="6"/>
      <c r="G18" s="6"/>
      <c r="H18" s="6"/>
      <c r="I18" s="7"/>
      <c r="J18" s="7"/>
      <c r="K18" s="7"/>
      <c r="L18" s="6"/>
      <c r="M18" s="6"/>
      <c r="N18" s="6"/>
      <c r="O18" s="6"/>
      <c r="P18" s="6"/>
      <c r="Q18" s="6"/>
      <c r="R18" s="6"/>
      <c r="S18" s="6"/>
      <c r="T18" s="6"/>
      <c r="U18" s="6"/>
      <c r="V18" s="6"/>
      <c r="W18" s="6"/>
      <c r="X18" s="6"/>
    </row>
    <row r="19" spans="2:53" x14ac:dyDescent="0.25">
      <c r="B19" s="6"/>
      <c r="C19" s="6" t="s">
        <v>1</v>
      </c>
      <c r="D19" s="6"/>
      <c r="E19" s="6"/>
      <c r="F19" s="6"/>
      <c r="G19" s="6"/>
      <c r="H19" s="6"/>
      <c r="I19" s="74">
        <v>1500</v>
      </c>
      <c r="J19" s="75"/>
      <c r="K19" s="76"/>
      <c r="L19" s="6"/>
      <c r="M19" s="6"/>
      <c r="N19" s="6" t="s">
        <v>4</v>
      </c>
      <c r="O19" s="6"/>
      <c r="P19" s="6"/>
      <c r="Q19" s="6"/>
      <c r="R19" s="6"/>
      <c r="S19" s="6"/>
      <c r="T19" s="6"/>
      <c r="U19" s="74">
        <v>230</v>
      </c>
      <c r="V19" s="75"/>
      <c r="W19" s="76"/>
      <c r="X19" s="6"/>
      <c r="AC19" s="39" t="str">
        <f>IF(AC23&gt;0,"eine Einsparung","Mehrkosten")</f>
        <v>eine Einsparung</v>
      </c>
    </row>
    <row r="20" spans="2:53" ht="8.1" customHeight="1" x14ac:dyDescent="0.25">
      <c r="B20" s="6"/>
      <c r="C20" s="6"/>
      <c r="D20" s="6"/>
      <c r="E20" s="6"/>
      <c r="F20" s="6"/>
      <c r="G20" s="6"/>
      <c r="H20" s="6"/>
      <c r="I20" s="6"/>
      <c r="J20" s="6"/>
      <c r="K20" s="6"/>
      <c r="L20" s="6"/>
      <c r="M20" s="6"/>
      <c r="N20" s="6"/>
      <c r="O20" s="6"/>
      <c r="P20" s="6"/>
      <c r="Q20" s="6"/>
      <c r="R20" s="6"/>
      <c r="S20" s="6"/>
      <c r="T20" s="6"/>
      <c r="U20" s="6"/>
      <c r="V20" s="6"/>
      <c r="W20" s="6"/>
      <c r="X20" s="6"/>
    </row>
    <row r="21" spans="2:53" ht="9.9499999999999993" customHeight="1" x14ac:dyDescent="0.25"/>
    <row r="22" spans="2:53" ht="8.1" customHeight="1" x14ac:dyDescent="0.25">
      <c r="B22" s="27"/>
      <c r="C22" s="28"/>
      <c r="D22" s="28"/>
      <c r="E22" s="28"/>
      <c r="F22" s="28"/>
      <c r="G22" s="28"/>
      <c r="H22" s="28"/>
      <c r="I22" s="28"/>
      <c r="J22" s="28"/>
      <c r="K22" s="28"/>
      <c r="L22" s="28"/>
      <c r="M22" s="28"/>
      <c r="N22" s="28"/>
      <c r="O22" s="28"/>
      <c r="P22" s="28"/>
      <c r="Q22" s="28"/>
      <c r="R22" s="28"/>
      <c r="S22" s="28"/>
      <c r="T22" s="28"/>
      <c r="U22" s="29"/>
      <c r="V22" s="29"/>
      <c r="W22" s="29"/>
      <c r="X22" s="30"/>
    </row>
    <row r="23" spans="2:53" x14ac:dyDescent="0.25">
      <c r="B23" s="31"/>
      <c r="C23" s="32" t="str">
        <f>IF(AC23&gt;0,"Einsparpotential durch Franchisenerhöhung","Prämienerhöhung durch Franchisensenkung")</f>
        <v>Einsparpotential durch Franchisenerhöhung</v>
      </c>
      <c r="D23" s="32"/>
      <c r="E23" s="32"/>
      <c r="F23" s="32"/>
      <c r="G23" s="32"/>
      <c r="H23" s="32"/>
      <c r="I23" s="32"/>
      <c r="J23" s="32"/>
      <c r="K23" s="32"/>
      <c r="L23" s="32"/>
      <c r="M23" s="32"/>
      <c r="N23" s="32"/>
      <c r="O23" s="32"/>
      <c r="P23" s="32"/>
      <c r="Q23" s="32"/>
      <c r="R23" s="32"/>
      <c r="S23" s="32"/>
      <c r="T23" s="32"/>
      <c r="U23" s="73">
        <f>ABS(AC23)</f>
        <v>840</v>
      </c>
      <c r="V23" s="73"/>
      <c r="W23" s="73"/>
      <c r="X23" s="33"/>
      <c r="AC23" s="87">
        <f>(U15-U19)*12</f>
        <v>840</v>
      </c>
      <c r="AD23" s="87"/>
      <c r="AE23" s="87"/>
    </row>
    <row r="24" spans="2:53" ht="8.1" customHeight="1" x14ac:dyDescent="0.25">
      <c r="B24" s="34"/>
      <c r="C24" s="35"/>
      <c r="D24" s="35"/>
      <c r="E24" s="35"/>
      <c r="F24" s="35"/>
      <c r="G24" s="35"/>
      <c r="H24" s="35"/>
      <c r="I24" s="35"/>
      <c r="J24" s="35"/>
      <c r="K24" s="35"/>
      <c r="L24" s="35"/>
      <c r="M24" s="35"/>
      <c r="N24" s="35"/>
      <c r="O24" s="35"/>
      <c r="P24" s="35"/>
      <c r="Q24" s="35"/>
      <c r="R24" s="35"/>
      <c r="S24" s="35"/>
      <c r="T24" s="35"/>
      <c r="U24" s="36"/>
      <c r="V24" s="36"/>
      <c r="W24" s="36"/>
      <c r="X24" s="37"/>
    </row>
    <row r="25" spans="2:53" ht="9.9499999999999993" customHeight="1" x14ac:dyDescent="0.25"/>
    <row r="26" spans="2:53" ht="9.9499999999999993" customHeight="1" thickBot="1" x14ac:dyDescent="0.3"/>
    <row r="27" spans="2:53" ht="8.1" customHeight="1" x14ac:dyDescent="0.25">
      <c r="B27" s="16"/>
      <c r="C27" s="17"/>
      <c r="D27" s="17"/>
      <c r="E27" s="17"/>
      <c r="F27" s="17"/>
      <c r="G27" s="17"/>
      <c r="H27" s="17"/>
      <c r="I27" s="17"/>
      <c r="J27" s="17"/>
      <c r="K27" s="17"/>
      <c r="L27" s="17"/>
      <c r="M27" s="17"/>
      <c r="N27" s="17"/>
      <c r="O27" s="17"/>
      <c r="P27" s="17"/>
      <c r="Q27" s="17"/>
      <c r="R27" s="17"/>
      <c r="S27" s="17"/>
      <c r="T27" s="17"/>
      <c r="U27" s="17"/>
      <c r="V27" s="17"/>
      <c r="W27" s="17"/>
      <c r="X27" s="18"/>
    </row>
    <row r="28" spans="2:53" x14ac:dyDescent="0.25">
      <c r="B28" s="19"/>
      <c r="C28" s="20" t="s">
        <v>8</v>
      </c>
      <c r="D28" s="20"/>
      <c r="E28" s="20"/>
      <c r="F28" s="20"/>
      <c r="G28" s="20"/>
      <c r="H28" s="20"/>
      <c r="I28" s="20"/>
      <c r="J28" s="20"/>
      <c r="K28" s="20"/>
      <c r="L28" s="20"/>
      <c r="M28" s="20"/>
      <c r="N28" s="20"/>
      <c r="O28" s="20"/>
      <c r="P28" s="20"/>
      <c r="Q28" s="20"/>
      <c r="R28" s="20"/>
      <c r="S28" s="20"/>
      <c r="T28" s="20"/>
      <c r="U28" s="80">
        <v>1233.3499999999999</v>
      </c>
      <c r="V28" s="81"/>
      <c r="W28" s="82"/>
      <c r="X28" s="21"/>
      <c r="AC28" s="77">
        <f>MROUND(IF(I15&gt;I19,(U19*12+0.9*I19-U15*12)/0.9,(U15*12+0.9*I15-U19*12)/0.9),0.05)</f>
        <v>1233.3500000000001</v>
      </c>
      <c r="AD28" s="77"/>
      <c r="AE28" s="77"/>
    </row>
    <row r="29" spans="2:53" ht="8.1" customHeight="1" thickBot="1" x14ac:dyDescent="0.3">
      <c r="B29" s="22"/>
      <c r="C29" s="23"/>
      <c r="D29" s="23"/>
      <c r="E29" s="23"/>
      <c r="F29" s="23"/>
      <c r="G29" s="23"/>
      <c r="H29" s="23"/>
      <c r="I29" s="23"/>
      <c r="J29" s="23"/>
      <c r="K29" s="23"/>
      <c r="L29" s="23"/>
      <c r="M29" s="23"/>
      <c r="N29" s="23"/>
      <c r="O29" s="23"/>
      <c r="P29" s="23"/>
      <c r="Q29" s="23"/>
      <c r="R29" s="23"/>
      <c r="S29" s="23"/>
      <c r="T29" s="23"/>
      <c r="U29" s="24"/>
      <c r="V29" s="24"/>
      <c r="W29" s="24"/>
      <c r="X29" s="25"/>
    </row>
    <row r="30" spans="2:53" ht="9.9499999999999993" customHeight="1" x14ac:dyDescent="0.25">
      <c r="U30" s="2"/>
      <c r="V30" s="2"/>
      <c r="W30" s="2"/>
    </row>
    <row r="31" spans="2:53" ht="9.9499999999999993" customHeight="1" x14ac:dyDescent="0.25">
      <c r="U31" s="2"/>
      <c r="V31" s="2"/>
      <c r="W31" s="2"/>
    </row>
    <row r="32" spans="2:53" s="3" customFormat="1" ht="23.25" x14ac:dyDescent="0.35">
      <c r="B32" s="26" t="s">
        <v>5</v>
      </c>
      <c r="Y32" s="41"/>
      <c r="Z32" s="41"/>
      <c r="AA32" s="38"/>
      <c r="AB32" s="38"/>
      <c r="AC32" s="38"/>
      <c r="AD32" s="38"/>
      <c r="AE32" s="38"/>
      <c r="AF32" s="38"/>
      <c r="AG32" s="38"/>
      <c r="AH32" s="38"/>
      <c r="AI32" s="38"/>
      <c r="AJ32" s="38"/>
      <c r="AK32" s="38"/>
      <c r="AL32" s="38"/>
      <c r="AM32" s="38"/>
      <c r="AN32" s="38"/>
      <c r="AO32" s="38"/>
      <c r="AP32" s="38"/>
      <c r="AQ32" s="38"/>
      <c r="AR32" s="38"/>
      <c r="AS32" s="38"/>
      <c r="AT32" s="38"/>
      <c r="AU32" s="41"/>
      <c r="AV32" s="41"/>
      <c r="AW32" s="41"/>
      <c r="AX32" s="41"/>
      <c r="AY32" s="41"/>
      <c r="AZ32" s="41"/>
      <c r="BA32" s="41"/>
    </row>
    <row r="33" spans="2:53" ht="8.1" customHeight="1" x14ac:dyDescent="0.25"/>
    <row r="34" spans="2:53" ht="8.1" customHeight="1" x14ac:dyDescent="0.25">
      <c r="B34" s="43"/>
      <c r="C34" s="44"/>
      <c r="D34" s="44"/>
      <c r="E34" s="44"/>
      <c r="F34" s="44"/>
      <c r="G34" s="44"/>
      <c r="H34" s="44"/>
      <c r="I34" s="44"/>
      <c r="J34" s="44"/>
      <c r="K34" s="44"/>
      <c r="L34" s="44"/>
      <c r="M34" s="44"/>
      <c r="N34" s="44"/>
      <c r="O34" s="44"/>
      <c r="P34" s="44"/>
      <c r="Q34" s="44"/>
      <c r="R34" s="44"/>
      <c r="S34" s="44"/>
      <c r="T34" s="44"/>
      <c r="U34" s="44"/>
      <c r="V34" s="44"/>
      <c r="W34" s="44"/>
      <c r="X34" s="45"/>
    </row>
    <row r="35" spans="2:53" ht="15" customHeight="1" x14ac:dyDescent="0.25">
      <c r="B35" s="46"/>
      <c r="C35" s="47" t="s">
        <v>6</v>
      </c>
      <c r="D35" s="47"/>
      <c r="E35" s="47"/>
      <c r="F35" s="47"/>
      <c r="G35" s="47"/>
      <c r="H35" s="47"/>
      <c r="I35" s="47"/>
      <c r="J35" s="47"/>
      <c r="K35" s="47"/>
      <c r="L35" s="47"/>
      <c r="M35" s="47"/>
      <c r="N35" s="47"/>
      <c r="O35" s="47"/>
      <c r="P35" s="47"/>
      <c r="Q35" s="47"/>
      <c r="R35" s="47"/>
      <c r="S35" s="47"/>
      <c r="T35" s="47"/>
      <c r="U35" s="83">
        <f>U15*12</f>
        <v>3600</v>
      </c>
      <c r="V35" s="83"/>
      <c r="W35" s="83"/>
      <c r="X35" s="48"/>
    </row>
    <row r="36" spans="2:53" ht="8.1" customHeight="1" x14ac:dyDescent="0.25">
      <c r="B36" s="46"/>
      <c r="C36" s="47"/>
      <c r="D36" s="47"/>
      <c r="E36" s="47"/>
      <c r="F36" s="47"/>
      <c r="G36" s="47"/>
      <c r="H36" s="47"/>
      <c r="I36" s="47"/>
      <c r="J36" s="47"/>
      <c r="K36" s="47"/>
      <c r="L36" s="47"/>
      <c r="M36" s="47"/>
      <c r="N36" s="47"/>
      <c r="O36" s="47"/>
      <c r="P36" s="47"/>
      <c r="Q36" s="47"/>
      <c r="R36" s="47"/>
      <c r="S36" s="47"/>
      <c r="T36" s="47"/>
      <c r="U36" s="49"/>
      <c r="V36" s="49"/>
      <c r="W36" s="49"/>
      <c r="X36" s="48"/>
    </row>
    <row r="37" spans="2:53" ht="15" customHeight="1" x14ac:dyDescent="0.25">
      <c r="B37" s="46"/>
      <c r="C37" s="47" t="s">
        <v>9</v>
      </c>
      <c r="D37" s="47"/>
      <c r="E37" s="47"/>
      <c r="F37" s="47"/>
      <c r="G37" s="47"/>
      <c r="H37" s="47"/>
      <c r="I37" s="47"/>
      <c r="J37" s="47"/>
      <c r="K37" s="47"/>
      <c r="L37" s="47"/>
      <c r="M37" s="47"/>
      <c r="N37" s="47"/>
      <c r="O37" s="47"/>
      <c r="P37" s="47"/>
      <c r="Q37" s="47"/>
      <c r="R37" s="47"/>
      <c r="S37" s="47"/>
      <c r="T37" s="47"/>
      <c r="U37" s="94">
        <f>IF(U28&lt;I15,U28,I15)</f>
        <v>300</v>
      </c>
      <c r="V37" s="94"/>
      <c r="W37" s="94"/>
      <c r="X37" s="48"/>
    </row>
    <row r="38" spans="2:53" ht="8.1" customHeight="1" x14ac:dyDescent="0.25">
      <c r="B38" s="46"/>
      <c r="C38" s="47"/>
      <c r="D38" s="47"/>
      <c r="E38" s="47"/>
      <c r="F38" s="47"/>
      <c r="G38" s="47"/>
      <c r="H38" s="47"/>
      <c r="I38" s="47"/>
      <c r="J38" s="47"/>
      <c r="K38" s="47"/>
      <c r="L38" s="47"/>
      <c r="M38" s="47"/>
      <c r="N38" s="47"/>
      <c r="O38" s="47"/>
      <c r="P38" s="47"/>
      <c r="Q38" s="47"/>
      <c r="R38" s="47"/>
      <c r="S38" s="47"/>
      <c r="T38" s="47"/>
      <c r="U38" s="49"/>
      <c r="V38" s="49"/>
      <c r="W38" s="49"/>
      <c r="X38" s="48"/>
    </row>
    <row r="39" spans="2:53" ht="15" customHeight="1" x14ac:dyDescent="0.25">
      <c r="B39" s="46"/>
      <c r="C39" s="47" t="s">
        <v>10</v>
      </c>
      <c r="D39" s="47"/>
      <c r="E39" s="47"/>
      <c r="F39" s="47"/>
      <c r="G39" s="47"/>
      <c r="H39" s="47"/>
      <c r="I39" s="72">
        <v>0.1</v>
      </c>
      <c r="J39" s="72"/>
      <c r="K39" s="93">
        <v>700</v>
      </c>
      <c r="L39" s="93"/>
      <c r="M39" s="93"/>
      <c r="N39" s="93"/>
      <c r="O39" s="93"/>
      <c r="P39" s="93"/>
      <c r="Q39" s="47"/>
      <c r="R39" s="47"/>
      <c r="S39" s="47"/>
      <c r="T39" s="47"/>
      <c r="U39" s="94">
        <f>MROUND(IF($U$28&lt;=$I$15,0,IF(($U$28-$I$15)*$I$39&gt;=$K$39,$K$39,($U$28-$I$15)*$I$39)),0.05)</f>
        <v>93.350000000000009</v>
      </c>
      <c r="V39" s="94"/>
      <c r="W39" s="94"/>
      <c r="X39" s="48"/>
    </row>
    <row r="40" spans="2:53" ht="8.1" customHeight="1" thickBot="1" x14ac:dyDescent="0.3">
      <c r="B40" s="46"/>
      <c r="C40" s="8"/>
      <c r="D40" s="8"/>
      <c r="E40" s="8"/>
      <c r="F40" s="8"/>
      <c r="G40" s="8"/>
      <c r="H40" s="8"/>
      <c r="I40" s="9"/>
      <c r="J40" s="9"/>
      <c r="K40" s="10"/>
      <c r="L40" s="10"/>
      <c r="M40" s="10"/>
      <c r="N40" s="10"/>
      <c r="O40" s="10"/>
      <c r="P40" s="10"/>
      <c r="Q40" s="8"/>
      <c r="R40" s="8"/>
      <c r="S40" s="8"/>
      <c r="T40" s="8"/>
      <c r="U40" s="11"/>
      <c r="V40" s="11"/>
      <c r="W40" s="11"/>
      <c r="X40" s="48"/>
    </row>
    <row r="41" spans="2:53" ht="8.1" customHeight="1" x14ac:dyDescent="0.25">
      <c r="B41" s="46"/>
      <c r="C41" s="47"/>
      <c r="D41" s="47"/>
      <c r="E41" s="47"/>
      <c r="F41" s="47"/>
      <c r="G41" s="47"/>
      <c r="H41" s="47"/>
      <c r="I41" s="47"/>
      <c r="J41" s="47"/>
      <c r="K41" s="47"/>
      <c r="L41" s="47"/>
      <c r="M41" s="47"/>
      <c r="N41" s="47"/>
      <c r="O41" s="47"/>
      <c r="P41" s="47"/>
      <c r="Q41" s="47"/>
      <c r="R41" s="47"/>
      <c r="S41" s="47"/>
      <c r="T41" s="47"/>
      <c r="U41" s="49"/>
      <c r="V41" s="49"/>
      <c r="W41" s="49"/>
      <c r="X41" s="48"/>
    </row>
    <row r="42" spans="2:53" ht="15" customHeight="1" x14ac:dyDescent="0.25">
      <c r="B42" s="46"/>
      <c r="C42" s="47" t="s">
        <v>11</v>
      </c>
      <c r="D42" s="47"/>
      <c r="E42" s="47"/>
      <c r="F42" s="47"/>
      <c r="G42" s="47"/>
      <c r="H42" s="47"/>
      <c r="I42" s="47"/>
      <c r="J42" s="47"/>
      <c r="K42" s="47"/>
      <c r="L42" s="47"/>
      <c r="M42" s="47"/>
      <c r="N42" s="47"/>
      <c r="O42" s="47"/>
      <c r="P42" s="47"/>
      <c r="Q42" s="47"/>
      <c r="R42" s="47"/>
      <c r="S42" s="47"/>
      <c r="T42" s="47"/>
      <c r="U42" s="83">
        <f>SUM(U35+U37+U39)</f>
        <v>3993.35</v>
      </c>
      <c r="V42" s="83"/>
      <c r="W42" s="83"/>
      <c r="X42" s="48"/>
    </row>
    <row r="43" spans="2:53" ht="8.1" customHeight="1" x14ac:dyDescent="0.25">
      <c r="B43" s="50"/>
      <c r="C43" s="51"/>
      <c r="D43" s="51"/>
      <c r="E43" s="51"/>
      <c r="F43" s="51"/>
      <c r="G43" s="51"/>
      <c r="H43" s="51"/>
      <c r="I43" s="51"/>
      <c r="J43" s="51"/>
      <c r="K43" s="51"/>
      <c r="L43" s="51"/>
      <c r="M43" s="51"/>
      <c r="N43" s="51"/>
      <c r="O43" s="51"/>
      <c r="P43" s="51"/>
      <c r="Q43" s="51"/>
      <c r="R43" s="51"/>
      <c r="S43" s="51"/>
      <c r="T43" s="51"/>
      <c r="U43" s="52"/>
      <c r="V43" s="52"/>
      <c r="W43" s="52"/>
      <c r="X43" s="53"/>
    </row>
    <row r="44" spans="2:53" s="66" customFormat="1" ht="8.1" customHeight="1" x14ac:dyDescent="0.25">
      <c r="B44" s="63"/>
      <c r="C44" s="63"/>
      <c r="D44" s="63"/>
      <c r="E44" s="63"/>
      <c r="F44" s="63"/>
      <c r="G44" s="63"/>
      <c r="H44" s="63"/>
      <c r="I44" s="63"/>
      <c r="J44" s="63"/>
      <c r="K44" s="63"/>
      <c r="L44" s="63"/>
      <c r="M44" s="63"/>
      <c r="N44" s="63"/>
      <c r="O44" s="63"/>
      <c r="P44" s="63"/>
      <c r="Q44" s="63"/>
      <c r="R44" s="63"/>
      <c r="S44" s="63"/>
      <c r="T44" s="63"/>
      <c r="U44" s="64"/>
      <c r="V44" s="64"/>
      <c r="W44" s="64"/>
      <c r="X44" s="63"/>
      <c r="Y44" s="65"/>
      <c r="Z44" s="65"/>
      <c r="AA44" s="70"/>
      <c r="AB44" s="70"/>
      <c r="AC44" s="70"/>
      <c r="AD44" s="70"/>
      <c r="AE44" s="70"/>
      <c r="AF44" s="70"/>
      <c r="AG44" s="70"/>
      <c r="AH44" s="70"/>
      <c r="AI44" s="70"/>
      <c r="AJ44" s="70"/>
      <c r="AK44" s="70"/>
      <c r="AL44" s="70"/>
      <c r="AM44" s="70"/>
      <c r="AN44" s="70"/>
      <c r="AO44" s="70"/>
      <c r="AP44" s="70"/>
      <c r="AQ44" s="70"/>
      <c r="AR44" s="70"/>
      <c r="AS44" s="70"/>
      <c r="AT44" s="70"/>
      <c r="AU44" s="65"/>
      <c r="AV44" s="65"/>
      <c r="AW44" s="65"/>
      <c r="AX44" s="65"/>
      <c r="AY44" s="65"/>
      <c r="AZ44" s="65"/>
      <c r="BA44" s="65"/>
    </row>
    <row r="45" spans="2:53" s="66" customFormat="1" ht="15" customHeight="1" x14ac:dyDescent="0.25">
      <c r="B45" s="67"/>
      <c r="C45" s="68" t="s">
        <v>16</v>
      </c>
      <c r="D45" s="68"/>
      <c r="E45" s="68"/>
      <c r="F45" s="68"/>
      <c r="G45" s="68"/>
      <c r="H45" s="68"/>
      <c r="I45" s="68"/>
      <c r="J45" s="68"/>
      <c r="K45" s="68"/>
      <c r="L45" s="68"/>
      <c r="M45" s="68"/>
      <c r="N45" s="68"/>
      <c r="O45" s="68"/>
      <c r="P45" s="68"/>
      <c r="Q45" s="68"/>
      <c r="R45" s="68"/>
      <c r="S45" s="68"/>
      <c r="T45" s="78">
        <f>AC28</f>
        <v>1233.3500000000001</v>
      </c>
      <c r="U45" s="79"/>
      <c r="V45" s="79"/>
      <c r="W45" s="79"/>
      <c r="X45" s="69"/>
      <c r="Y45" s="65"/>
      <c r="Z45" s="65"/>
      <c r="AA45" s="70"/>
      <c r="AB45" s="70"/>
      <c r="AC45" s="70"/>
      <c r="AD45" s="70"/>
      <c r="AE45" s="70"/>
      <c r="AF45" s="70"/>
      <c r="AG45" s="70"/>
      <c r="AH45" s="70"/>
      <c r="AI45" s="70"/>
      <c r="AJ45" s="70"/>
      <c r="AK45" s="70"/>
      <c r="AL45" s="70"/>
      <c r="AM45" s="70"/>
      <c r="AN45" s="70"/>
      <c r="AO45" s="70"/>
      <c r="AP45" s="70"/>
      <c r="AQ45" s="70"/>
      <c r="AR45" s="70"/>
      <c r="AS45" s="70"/>
      <c r="AT45" s="70"/>
      <c r="AU45" s="65"/>
      <c r="AV45" s="65"/>
      <c r="AW45" s="65"/>
      <c r="AX45" s="65"/>
      <c r="AY45" s="65"/>
      <c r="AZ45" s="65"/>
      <c r="BA45" s="65"/>
    </row>
    <row r="46" spans="2:53" s="66" customFormat="1" ht="9.9499999999999993" customHeight="1" x14ac:dyDescent="0.25">
      <c r="Y46" s="65"/>
      <c r="Z46" s="65"/>
      <c r="AA46" s="70"/>
      <c r="AB46" s="70"/>
      <c r="AC46" s="70"/>
      <c r="AD46" s="70"/>
      <c r="AE46" s="70"/>
      <c r="AF46" s="70"/>
      <c r="AG46" s="70"/>
      <c r="AH46" s="70"/>
      <c r="AI46" s="70"/>
      <c r="AJ46" s="70"/>
      <c r="AK46" s="70"/>
      <c r="AL46" s="70"/>
      <c r="AM46" s="70"/>
      <c r="AN46" s="70"/>
      <c r="AO46" s="70"/>
      <c r="AP46" s="70"/>
      <c r="AQ46" s="70"/>
      <c r="AR46" s="70"/>
      <c r="AS46" s="70"/>
      <c r="AT46" s="70"/>
      <c r="AU46" s="65"/>
      <c r="AV46" s="65"/>
      <c r="AW46" s="65"/>
      <c r="AX46" s="65"/>
      <c r="AY46" s="65"/>
      <c r="AZ46" s="65"/>
      <c r="BA46" s="65"/>
    </row>
    <row r="47" spans="2:53" ht="8.1" customHeight="1" x14ac:dyDescent="0.25">
      <c r="B47" s="54"/>
      <c r="C47" s="55"/>
      <c r="D47" s="55"/>
      <c r="E47" s="55"/>
      <c r="F47" s="55"/>
      <c r="G47" s="55"/>
      <c r="H47" s="55"/>
      <c r="I47" s="55"/>
      <c r="J47" s="55"/>
      <c r="K47" s="55"/>
      <c r="L47" s="55"/>
      <c r="M47" s="55"/>
      <c r="N47" s="55"/>
      <c r="O47" s="55"/>
      <c r="P47" s="55"/>
      <c r="Q47" s="55"/>
      <c r="R47" s="55"/>
      <c r="S47" s="55"/>
      <c r="T47" s="55"/>
      <c r="U47" s="55"/>
      <c r="V47" s="55"/>
      <c r="W47" s="55"/>
      <c r="X47" s="56"/>
    </row>
    <row r="48" spans="2:53" ht="15" customHeight="1" x14ac:dyDescent="0.25">
      <c r="B48" s="57"/>
      <c r="C48" s="58" t="s">
        <v>7</v>
      </c>
      <c r="D48" s="58"/>
      <c r="E48" s="58"/>
      <c r="F48" s="58"/>
      <c r="G48" s="58"/>
      <c r="H48" s="58"/>
      <c r="I48" s="58"/>
      <c r="J48" s="58"/>
      <c r="K48" s="58"/>
      <c r="L48" s="58"/>
      <c r="M48" s="58"/>
      <c r="N48" s="58"/>
      <c r="O48" s="58"/>
      <c r="P48" s="58"/>
      <c r="Q48" s="58"/>
      <c r="R48" s="58"/>
      <c r="S48" s="58"/>
      <c r="T48" s="58"/>
      <c r="U48" s="86">
        <f>U19*12</f>
        <v>2760</v>
      </c>
      <c r="V48" s="86"/>
      <c r="W48" s="86"/>
      <c r="X48" s="59"/>
    </row>
    <row r="49" spans="2:53" ht="8.1" customHeight="1" x14ac:dyDescent="0.25">
      <c r="B49" s="57"/>
      <c r="C49" s="58"/>
      <c r="D49" s="58"/>
      <c r="E49" s="58"/>
      <c r="F49" s="58"/>
      <c r="G49" s="58"/>
      <c r="H49" s="58"/>
      <c r="I49" s="58"/>
      <c r="J49" s="58"/>
      <c r="K49" s="58"/>
      <c r="L49" s="58"/>
      <c r="M49" s="58"/>
      <c r="N49" s="58"/>
      <c r="O49" s="58"/>
      <c r="P49" s="58"/>
      <c r="Q49" s="58"/>
      <c r="R49" s="58"/>
      <c r="S49" s="58"/>
      <c r="T49" s="58"/>
      <c r="U49" s="58"/>
      <c r="V49" s="58"/>
      <c r="W49" s="58"/>
      <c r="X49" s="59"/>
    </row>
    <row r="50" spans="2:53" ht="15" customHeight="1" x14ac:dyDescent="0.25">
      <c r="B50" s="57"/>
      <c r="C50" s="58" t="s">
        <v>9</v>
      </c>
      <c r="D50" s="58"/>
      <c r="E50" s="58"/>
      <c r="F50" s="58"/>
      <c r="G50" s="58"/>
      <c r="H50" s="58"/>
      <c r="I50" s="58"/>
      <c r="J50" s="58"/>
      <c r="K50" s="58"/>
      <c r="L50" s="58"/>
      <c r="M50" s="58"/>
      <c r="N50" s="58"/>
      <c r="O50" s="58"/>
      <c r="P50" s="58"/>
      <c r="Q50" s="58"/>
      <c r="R50" s="58"/>
      <c r="S50" s="58"/>
      <c r="T50" s="58"/>
      <c r="U50" s="71">
        <f>IF(U28&lt;I19,U28,I19)</f>
        <v>1233.3499999999999</v>
      </c>
      <c r="V50" s="71"/>
      <c r="W50" s="71"/>
      <c r="X50" s="59"/>
    </row>
    <row r="51" spans="2:53" ht="8.1" customHeight="1" x14ac:dyDescent="0.25">
      <c r="B51" s="57"/>
      <c r="C51" s="58"/>
      <c r="D51" s="58"/>
      <c r="E51" s="58"/>
      <c r="F51" s="58"/>
      <c r="G51" s="58"/>
      <c r="H51" s="58"/>
      <c r="I51" s="58"/>
      <c r="J51" s="58"/>
      <c r="K51" s="58"/>
      <c r="L51" s="58"/>
      <c r="M51" s="58"/>
      <c r="N51" s="58"/>
      <c r="O51" s="58"/>
      <c r="P51" s="58"/>
      <c r="Q51" s="58"/>
      <c r="R51" s="58"/>
      <c r="S51" s="58"/>
      <c r="T51" s="58"/>
      <c r="U51" s="58"/>
      <c r="V51" s="58"/>
      <c r="W51" s="58"/>
      <c r="X51" s="59"/>
    </row>
    <row r="52" spans="2:53" ht="15" customHeight="1" x14ac:dyDescent="0.25">
      <c r="B52" s="57"/>
      <c r="C52" s="58" t="s">
        <v>10</v>
      </c>
      <c r="D52" s="58"/>
      <c r="E52" s="58"/>
      <c r="F52" s="58"/>
      <c r="G52" s="58"/>
      <c r="H52" s="58"/>
      <c r="I52" s="95">
        <f>I39</f>
        <v>0.1</v>
      </c>
      <c r="J52" s="95"/>
      <c r="K52" s="96">
        <f>K39</f>
        <v>700</v>
      </c>
      <c r="L52" s="96"/>
      <c r="M52" s="96"/>
      <c r="N52" s="96"/>
      <c r="O52" s="96"/>
      <c r="P52" s="96"/>
      <c r="Q52" s="58"/>
      <c r="R52" s="58"/>
      <c r="S52" s="58"/>
      <c r="T52" s="58"/>
      <c r="U52" s="71">
        <f>MROUND(IF($U$28&lt;=$I$19,0,IF(($U$28-$I$19)*$I$39&gt;=$K$39,$K$39,($U$28-$I$19)*$I$39)),0.05)</f>
        <v>0</v>
      </c>
      <c r="V52" s="71"/>
      <c r="W52" s="71"/>
      <c r="X52" s="59"/>
    </row>
    <row r="53" spans="2:53" ht="8.1" customHeight="1" thickBot="1" x14ac:dyDescent="0.3">
      <c r="B53" s="57"/>
      <c r="C53" s="12"/>
      <c r="D53" s="12"/>
      <c r="E53" s="12"/>
      <c r="F53" s="12"/>
      <c r="G53" s="12"/>
      <c r="H53" s="12"/>
      <c r="I53" s="13"/>
      <c r="J53" s="13"/>
      <c r="K53" s="14"/>
      <c r="L53" s="14"/>
      <c r="M53" s="14"/>
      <c r="N53" s="14"/>
      <c r="O53" s="14"/>
      <c r="P53" s="14"/>
      <c r="Q53" s="12"/>
      <c r="R53" s="12"/>
      <c r="S53" s="12"/>
      <c r="T53" s="12"/>
      <c r="U53" s="15"/>
      <c r="V53" s="15"/>
      <c r="W53" s="15"/>
      <c r="X53" s="59"/>
    </row>
    <row r="54" spans="2:53" ht="8.1" customHeight="1" x14ac:dyDescent="0.25">
      <c r="B54" s="57"/>
      <c r="C54" s="58"/>
      <c r="D54" s="58"/>
      <c r="E54" s="58"/>
      <c r="F54" s="58"/>
      <c r="G54" s="58"/>
      <c r="H54" s="58"/>
      <c r="I54" s="58"/>
      <c r="J54" s="58"/>
      <c r="K54" s="58"/>
      <c r="L54" s="58"/>
      <c r="M54" s="58"/>
      <c r="N54" s="58"/>
      <c r="O54" s="58"/>
      <c r="P54" s="58"/>
      <c r="Q54" s="58"/>
      <c r="R54" s="58"/>
      <c r="S54" s="58"/>
      <c r="T54" s="58"/>
      <c r="U54" s="58"/>
      <c r="V54" s="58"/>
      <c r="W54" s="58"/>
      <c r="X54" s="59"/>
    </row>
    <row r="55" spans="2:53" ht="15" customHeight="1" x14ac:dyDescent="0.25">
      <c r="B55" s="57"/>
      <c r="C55" s="58" t="s">
        <v>11</v>
      </c>
      <c r="D55" s="58"/>
      <c r="E55" s="58"/>
      <c r="F55" s="58"/>
      <c r="G55" s="58"/>
      <c r="H55" s="58"/>
      <c r="I55" s="58"/>
      <c r="J55" s="58"/>
      <c r="K55" s="58"/>
      <c r="L55" s="58"/>
      <c r="M55" s="58"/>
      <c r="N55" s="58"/>
      <c r="O55" s="58"/>
      <c r="P55" s="58"/>
      <c r="Q55" s="58"/>
      <c r="R55" s="58"/>
      <c r="S55" s="58"/>
      <c r="T55" s="58"/>
      <c r="U55" s="86">
        <f>SUM(U48+U50+U52)</f>
        <v>3993.35</v>
      </c>
      <c r="V55" s="86"/>
      <c r="W55" s="86"/>
      <c r="X55" s="59"/>
    </row>
    <row r="56" spans="2:53" ht="8.1" customHeight="1" x14ac:dyDescent="0.25">
      <c r="B56" s="60"/>
      <c r="C56" s="61"/>
      <c r="D56" s="61"/>
      <c r="E56" s="61"/>
      <c r="F56" s="61"/>
      <c r="G56" s="61"/>
      <c r="H56" s="61"/>
      <c r="I56" s="61"/>
      <c r="J56" s="61"/>
      <c r="K56" s="61"/>
      <c r="L56" s="61"/>
      <c r="M56" s="61"/>
      <c r="N56" s="61"/>
      <c r="O56" s="61"/>
      <c r="P56" s="61"/>
      <c r="Q56" s="61"/>
      <c r="R56" s="61"/>
      <c r="S56" s="61"/>
      <c r="T56" s="61"/>
      <c r="U56" s="61"/>
      <c r="V56" s="61"/>
      <c r="W56" s="61"/>
      <c r="X56" s="62"/>
    </row>
    <row r="57" spans="2:53" ht="9.9499999999999993" customHeight="1" x14ac:dyDescent="0.25">
      <c r="U57" s="97"/>
      <c r="V57" s="97"/>
      <c r="W57" s="97"/>
    </row>
    <row r="58" spans="2:53" s="3" customFormat="1" ht="23.25" x14ac:dyDescent="0.35">
      <c r="B58" s="26" t="s">
        <v>13</v>
      </c>
      <c r="Y58" s="41"/>
      <c r="Z58" s="41"/>
      <c r="AA58" s="38"/>
      <c r="AB58" s="38"/>
      <c r="AC58" s="38"/>
      <c r="AD58" s="38"/>
      <c r="AE58" s="38"/>
      <c r="AF58" s="38"/>
      <c r="AG58" s="38"/>
      <c r="AH58" s="38"/>
      <c r="AI58" s="38"/>
      <c r="AJ58" s="38"/>
      <c r="AK58" s="38"/>
      <c r="AL58" s="38"/>
      <c r="AM58" s="38"/>
      <c r="AN58" s="38"/>
      <c r="AO58" s="38"/>
      <c r="AP58" s="38"/>
      <c r="AQ58" s="38"/>
      <c r="AR58" s="38"/>
      <c r="AS58" s="38"/>
      <c r="AT58" s="38"/>
      <c r="AU58" s="41"/>
      <c r="AV58" s="41"/>
      <c r="AW58" s="41"/>
      <c r="AX58" s="41"/>
      <c r="AY58" s="41"/>
      <c r="AZ58" s="41"/>
      <c r="BA58" s="41"/>
    </row>
    <row r="59" spans="2:53" ht="9.9499999999999993" customHeight="1" x14ac:dyDescent="0.25"/>
    <row r="60" spans="2:53" ht="15" customHeight="1" x14ac:dyDescent="0.25">
      <c r="B60" s="88" t="str">
        <f>CONCATENATE("Bei einer ",AC15," verändert sich Ihre Prämie um maximal 70% der Franchisendifferenz. In Ihrem Fall bedeutet dies  ",(AC19)," von CHF ",U23,
".  Die Maximalkosten bei der neu gewählten Franchise von CHF ",I19," resultieren aus der Jahresprämie von ",U48,", der Höhe Ihrer gewählten Franchise von CHF ",I19," und dem gesetzlichen Selbstbehalt von 10% der Grundversicherungsjahreskosten (KVG) von maximal CHF ",K39,".    Dies ergibt ein Total von CHF ",U48+I19+K39,".   Sind Ihre Arzkosten ",AK15," als CHF ",AC28," dann hat sich der Franchisenwechsel gelohnt.")</f>
        <v>Bei einer Franchisenerhöhung verändert sich Ihre Prämie um maximal 70% der Franchisendifferenz. In Ihrem Fall bedeutet dies  eine Einsparung von CHF 840.  Die Maximalkosten bei der neu gewählten Franchise von CHF 1500 resultieren aus der Jahresprämie von 2760, der Höhe Ihrer gewählten Franchise von CHF 1500 und dem gesetzlichen Selbstbehalt von 10% der Grundversicherungsjahreskosten (KVG) von maximal CHF 700.    Dies ergibt ein Total von CHF 4960.   Sind Ihre Arzkosten niedriger als CHF 1233.35 dann hat sich der Franchisenwechsel gelohnt.</v>
      </c>
      <c r="C60" s="88"/>
      <c r="D60" s="88"/>
      <c r="E60" s="88"/>
      <c r="F60" s="88"/>
      <c r="G60" s="88"/>
      <c r="H60" s="88"/>
      <c r="I60" s="88"/>
      <c r="J60" s="88"/>
      <c r="K60" s="88"/>
      <c r="L60" s="88"/>
      <c r="M60" s="88"/>
      <c r="N60" s="88"/>
      <c r="O60" s="88"/>
      <c r="P60" s="88"/>
      <c r="Q60" s="88"/>
      <c r="R60" s="88"/>
      <c r="S60" s="88"/>
      <c r="T60" s="88"/>
      <c r="U60" s="88"/>
      <c r="V60" s="88"/>
      <c r="W60" s="88"/>
      <c r="X60" s="88"/>
    </row>
    <row r="61" spans="2:53" x14ac:dyDescent="0.25">
      <c r="B61" s="88"/>
      <c r="C61" s="88"/>
      <c r="D61" s="88"/>
      <c r="E61" s="88"/>
      <c r="F61" s="88"/>
      <c r="G61" s="88"/>
      <c r="H61" s="88"/>
      <c r="I61" s="88"/>
      <c r="J61" s="88"/>
      <c r="K61" s="88"/>
      <c r="L61" s="88"/>
      <c r="M61" s="88"/>
      <c r="N61" s="88"/>
      <c r="O61" s="88"/>
      <c r="P61" s="88"/>
      <c r="Q61" s="88"/>
      <c r="R61" s="88"/>
      <c r="S61" s="88"/>
      <c r="T61" s="88"/>
      <c r="U61" s="88"/>
      <c r="V61" s="88"/>
      <c r="W61" s="88"/>
      <c r="X61" s="88"/>
    </row>
    <row r="62" spans="2:53" x14ac:dyDescent="0.25">
      <c r="B62" s="88"/>
      <c r="C62" s="88"/>
      <c r="D62" s="88"/>
      <c r="E62" s="88"/>
      <c r="F62" s="88"/>
      <c r="G62" s="88"/>
      <c r="H62" s="88"/>
      <c r="I62" s="88"/>
      <c r="J62" s="88"/>
      <c r="K62" s="88"/>
      <c r="L62" s="88"/>
      <c r="M62" s="88"/>
      <c r="N62" s="88"/>
      <c r="O62" s="88"/>
      <c r="P62" s="88"/>
      <c r="Q62" s="88"/>
      <c r="R62" s="88"/>
      <c r="S62" s="88"/>
      <c r="T62" s="88"/>
      <c r="U62" s="88"/>
      <c r="V62" s="88"/>
      <c r="W62" s="88"/>
      <c r="X62" s="88"/>
    </row>
    <row r="63" spans="2:53" x14ac:dyDescent="0.25">
      <c r="B63" s="88"/>
      <c r="C63" s="88"/>
      <c r="D63" s="88"/>
      <c r="E63" s="88"/>
      <c r="F63" s="88"/>
      <c r="G63" s="88"/>
      <c r="H63" s="88"/>
      <c r="I63" s="88"/>
      <c r="J63" s="88"/>
      <c r="K63" s="88"/>
      <c r="L63" s="88"/>
      <c r="M63" s="88"/>
      <c r="N63" s="88"/>
      <c r="O63" s="88"/>
      <c r="P63" s="88"/>
      <c r="Q63" s="88"/>
      <c r="R63" s="88"/>
      <c r="S63" s="88"/>
      <c r="T63" s="88"/>
      <c r="U63" s="88"/>
      <c r="V63" s="88"/>
      <c r="W63" s="88"/>
      <c r="X63" s="88"/>
    </row>
    <row r="64" spans="2:53" x14ac:dyDescent="0.25">
      <c r="B64" s="88"/>
      <c r="C64" s="88"/>
      <c r="D64" s="88"/>
      <c r="E64" s="88"/>
      <c r="F64" s="88"/>
      <c r="G64" s="88"/>
      <c r="H64" s="88"/>
      <c r="I64" s="88"/>
      <c r="J64" s="88"/>
      <c r="K64" s="88"/>
      <c r="L64" s="88"/>
      <c r="M64" s="88"/>
      <c r="N64" s="88"/>
      <c r="O64" s="88"/>
      <c r="P64" s="88"/>
      <c r="Q64" s="88"/>
      <c r="R64" s="88"/>
      <c r="S64" s="88"/>
      <c r="T64" s="88"/>
      <c r="U64" s="88"/>
      <c r="V64" s="88"/>
      <c r="W64" s="88"/>
      <c r="X64" s="88"/>
    </row>
    <row r="65" spans="2:24" x14ac:dyDescent="0.25">
      <c r="B65" s="88"/>
      <c r="C65" s="88"/>
      <c r="D65" s="88"/>
      <c r="E65" s="88"/>
      <c r="F65" s="88"/>
      <c r="G65" s="88"/>
      <c r="H65" s="88"/>
      <c r="I65" s="88"/>
      <c r="J65" s="88"/>
      <c r="K65" s="88"/>
      <c r="L65" s="88"/>
      <c r="M65" s="88"/>
      <c r="N65" s="88"/>
      <c r="O65" s="88"/>
      <c r="P65" s="88"/>
      <c r="Q65" s="88"/>
      <c r="R65" s="88"/>
      <c r="S65" s="88"/>
      <c r="T65" s="88"/>
      <c r="U65" s="88"/>
      <c r="V65" s="88"/>
      <c r="W65" s="88"/>
      <c r="X65" s="88"/>
    </row>
    <row r="66" spans="2:24" x14ac:dyDescent="0.25">
      <c r="B66" s="88"/>
      <c r="C66" s="88"/>
      <c r="D66" s="88"/>
      <c r="E66" s="88"/>
      <c r="F66" s="88"/>
      <c r="G66" s="88"/>
      <c r="H66" s="88"/>
      <c r="I66" s="88"/>
      <c r="J66" s="88"/>
      <c r="K66" s="88"/>
      <c r="L66" s="88"/>
      <c r="M66" s="88"/>
      <c r="N66" s="88"/>
      <c r="O66" s="88"/>
      <c r="P66" s="88"/>
      <c r="Q66" s="88"/>
      <c r="R66" s="88"/>
      <c r="S66" s="88"/>
      <c r="T66" s="88"/>
      <c r="U66" s="88"/>
      <c r="V66" s="88"/>
      <c r="W66" s="88"/>
      <c r="X66" s="88"/>
    </row>
  </sheetData>
  <sheetProtection algorithmName="SHA-512" hashValue="pwaaP0CEXjSNCNf8YYU4BbhQ+v8WQNRLUgZSG3ZLK9p2uuCBPjLGWPV8aJsSkP66hprE8hdlaU2ikGUZMCXZ/w==" saltValue="JLRA1QOc7bRQkoxoqzb5bA==" spinCount="100000" sheet="1" objects="1" scenarios="1" selectLockedCells="1"/>
  <mergeCells count="27">
    <mergeCell ref="I15:K15"/>
    <mergeCell ref="U15:W15"/>
    <mergeCell ref="R9:X10"/>
    <mergeCell ref="U48:W48"/>
    <mergeCell ref="AC23:AE23"/>
    <mergeCell ref="B60:X66"/>
    <mergeCell ref="B5:Q10"/>
    <mergeCell ref="J11:Y11"/>
    <mergeCell ref="R8:X8"/>
    <mergeCell ref="K39:P39"/>
    <mergeCell ref="U37:W37"/>
    <mergeCell ref="U42:W42"/>
    <mergeCell ref="I52:J52"/>
    <mergeCell ref="K52:P52"/>
    <mergeCell ref="U52:W52"/>
    <mergeCell ref="U55:W55"/>
    <mergeCell ref="U57:W57"/>
    <mergeCell ref="U39:W39"/>
    <mergeCell ref="U50:W50"/>
    <mergeCell ref="I39:J39"/>
    <mergeCell ref="U23:W23"/>
    <mergeCell ref="I19:K19"/>
    <mergeCell ref="AC28:AE28"/>
    <mergeCell ref="T45:W45"/>
    <mergeCell ref="U28:W28"/>
    <mergeCell ref="U19:W19"/>
    <mergeCell ref="U35:W35"/>
  </mergeCells>
  <hyperlinks>
    <hyperlink ref="R9" r:id="rId1" xr:uid="{B3BEC833-D5DE-4049-8490-3149481DDB0F}"/>
  </hyperlinks>
  <pageMargins left="0.70866141732283472" right="0.70866141732283472" top="0.39370078740157483" bottom="0.39370078740157483"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Franchisen Rechner</vt:lpstr>
      <vt:lpstr>'Franchisen Rechner'!Druckbereich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Hypothekarrechner Finanzierung</dc:title>
  <dc:creator>Finanzberatungskanzlei Rosenberg GmbH</dc:creator>
  <cp:lastModifiedBy>Erich Rosenberg</cp:lastModifiedBy>
  <cp:lastPrinted>2019-09-24T20:39:13Z</cp:lastPrinted>
  <dcterms:created xsi:type="dcterms:W3CDTF">2019-03-31T15:49:35Z</dcterms:created>
  <dcterms:modified xsi:type="dcterms:W3CDTF">2020-11-26T09:57:24Z</dcterms:modified>
</cp:coreProperties>
</file>